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КПЭ'!$A$1:$H$19</definedName>
    <definedName name="_xlnm.Print_Area" localSheetId="1">'Форма № 2'!$A$1:$C$38</definedName>
    <definedName name="_xlnm.Print_Area" localSheetId="0">'Форма №1'!$A$1:$D$103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/>
</workbook>
</file>

<file path=xl/sharedStrings.xml><?xml version="1.0" encoding="utf-8"?>
<sst xmlns="http://schemas.openxmlformats.org/spreadsheetml/2006/main" count="190" uniqueCount="176">
  <si>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</si>
  <si>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</si>
  <si>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</si>
  <si>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</si>
  <si>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</si>
  <si>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</si>
  <si>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</si>
  <si>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</si>
  <si>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</si>
  <si>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</si>
  <si>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</si>
  <si>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</si>
  <si>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</si>
  <si>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</si>
  <si>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</si>
  <si>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</si>
  <si>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</si>
  <si>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</si>
  <si>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</si>
  <si>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</si>
  <si>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</si>
  <si>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</si>
  <si>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</si>
  <si>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</si>
  <si>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</si>
  <si>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</si>
  <si>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</si>
  <si>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</si>
  <si>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</si>
  <si>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</si>
  <si>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</si>
  <si>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</si>
  <si>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</si>
  <si>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</si>
  <si>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</si>
  <si>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</si>
  <si>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</si>
  <si>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</si>
  <si>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</si>
  <si>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</si>
  <si>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</si>
  <si>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</si>
  <si>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</si>
  <si>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</si>
  <si>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</si>
  <si>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</si>
  <si>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</si>
  <si>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</si>
  <si>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</si>
  <si>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</si>
  <si>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</si>
  <si>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</si>
  <si>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</si>
  <si>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</si>
  <si>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</si>
  <si>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</si>
  <si>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</si>
  <si>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</si>
  <si>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</si>
  <si>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</si>
  <si>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</si>
  <si>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</si>
  <si>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</si>
  <si>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</si>
  <si>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</si>
  <si>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</si>
  <si>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</si>
  <si>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</si>
  <si>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</si>
  <si>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</si>
  <si>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</si>
  <si>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</si>
  <si>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</si>
  <si>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</si>
  <si>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</si>
  <si>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</si>
  <si>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</si>
  <si>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</si>
  <si>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</si>
  <si>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</si>
  <si>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</si>
  <si>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</si>
  <si>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</si>
  <si>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</si>
  <si>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</si>
  <si>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</si>
  <si>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</si>
  <si>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</si>
  <si>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</si>
  <si>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</si>
  <si>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</si>
  <si>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</si>
  <si>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</si>
  <si>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</si>
  <si>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</si>
  <si>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</si>
  <si>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</si>
  <si>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</si>
  <si>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</si>
  <si>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</si>
  <si>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</si>
  <si>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</si>
  <si>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</si>
  <si>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</si>
  <si>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</si>
  <si>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</si>
  <si>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</si>
  <si>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</si>
  <si>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</si>
  <si>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</si>
  <si>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</si>
  <si>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</si>
  <si>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</si>
  <si>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</si>
  <si>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</si>
  <si>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</si>
  <si>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</si>
  <si>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</si>
  <si>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</si>
  <si>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</si>
  <si>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</si>
  <si>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</si>
  <si>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</si>
  <si>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</si>
  <si>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</si>
  <si>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</si>
  <si>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</si>
  <si>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</si>
  <si>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</si>
  <si>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</si>
  <si>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</si>
  <si>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</si>
  <si>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</si>
  <si>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</si>
  <si>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</si>
  <si>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</si>
  <si>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</si>
  <si>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</si>
  <si>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</si>
  <si>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</si>
  <si>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</si>
  <si>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</si>
  <si>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</si>
  <si>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</si>
  <si>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</si>
  <si>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</si>
  <si>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</si>
  <si>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</si>
  <si>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</si>
  <si>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</si>
  <si>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</si>
  <si>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</si>
  <si>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</si>
  <si>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</si>
  <si>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</si>
  <si>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</si>
  <si>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</si>
  <si>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</si>
  <si>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</si>
  <si>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</si>
  <si>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</si>
  <si>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</si>
  <si>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</si>
  <si>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</si>
  <si>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</si>
  <si>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</si>
  <si>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</si>
  <si>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</si>
  <si>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</si>
  <si>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</si>
  <si>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</si>
  <si>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</si>
  <si>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>31136,2</t>
  </si>
  <si>
    <t xml:space="preserve">за 2 квартал  2021 г. </t>
  </si>
  <si>
    <t>55780,2</t>
  </si>
  <si>
    <t>за 2 квартал</t>
  </si>
</sst>
</file>

<file path=xl/styles.xml><?xml version="1.0" encoding="utf-8"?>
<styleSheet xmlns="http://schemas.openxmlformats.org/spreadsheetml/2006/main">
  <numFmts count="8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0.0"/>
    <numFmt numFmtId="242" formatCode="_-* #,##0.0_р_._-;\-* #,##0.0_р_._-;_-* &quot;-&quot;??_р_._-;_-@_-"/>
    <numFmt numFmtId="243" formatCode="#,##0.0__;[Red]\-#,##0.0__;"/>
  </numFmts>
  <fonts count="1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80"/>
      <name val="Times New Roman"/>
      <family val="1"/>
    </font>
  </fonts>
  <fills count="9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66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6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69" fontId="18" fillId="0" borderId="0">
      <alignment/>
      <protection locked="0"/>
    </xf>
    <xf numFmtId="0" fontId="16" fillId="0" borderId="0">
      <alignment/>
      <protection/>
    </xf>
    <xf numFmtId="169" fontId="18" fillId="0" borderId="0">
      <alignment/>
      <protection locked="0"/>
    </xf>
    <xf numFmtId="0" fontId="17" fillId="0" borderId="0">
      <alignment/>
      <protection/>
    </xf>
    <xf numFmtId="169" fontId="18" fillId="0" borderId="0">
      <alignment/>
      <protection locked="0"/>
    </xf>
    <xf numFmtId="169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170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69" fontId="38" fillId="0" borderId="0">
      <alignment/>
      <protection locked="0"/>
    </xf>
    <xf numFmtId="169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3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3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3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3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69" fontId="5" fillId="0" borderId="0">
      <alignment/>
      <protection locked="0"/>
    </xf>
    <xf numFmtId="188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79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1" fontId="4" fillId="0" borderId="0" applyFill="0" applyBorder="0" applyAlignment="0">
      <protection/>
    </xf>
    <xf numFmtId="201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3" fontId="4" fillId="0" borderId="0" applyFill="0" applyBorder="0" applyAlignment="0">
      <protection/>
    </xf>
    <xf numFmtId="203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07" fontId="4" fillId="0" borderId="0" applyFill="0" applyBorder="0" applyAlignment="0" applyProtection="0"/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206" fontId="5" fillId="0" borderId="0" applyFont="0" applyFill="0" applyBorder="0" applyAlignment="0" applyProtection="0"/>
    <xf numFmtId="7" fontId="4" fillId="0" borderId="0" applyFill="0" applyBorder="0" applyAlignment="0" applyProtection="0"/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1" fontId="4" fillId="48" borderId="0" applyFont="0" applyBorder="0">
      <alignment/>
      <protection/>
    </xf>
    <xf numFmtId="211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5" fontId="3" fillId="0" borderId="0" applyFont="0" applyFill="0" applyBorder="0" applyAlignment="0" applyProtection="0"/>
    <xf numFmtId="216" fontId="4" fillId="0" borderId="0" applyFill="0" applyBorder="0" applyAlignment="0" applyProtection="0"/>
    <xf numFmtId="0" fontId="85" fillId="0" borderId="0" applyNumberFormat="0" applyFill="0" applyBorder="0" applyAlignment="0" applyProtection="0"/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6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54" fillId="0" borderId="0">
      <alignment/>
      <protection locked="0"/>
    </xf>
    <xf numFmtId="0" fontId="100" fillId="0" borderId="0">
      <alignment/>
      <protection/>
    </xf>
    <xf numFmtId="169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17" fontId="80" fillId="0" borderId="0" applyFont="0" applyFill="0" applyBorder="0" applyAlignment="0" applyProtection="0"/>
    <xf numFmtId="218" fontId="80" fillId="0" borderId="0" applyFont="0" applyFill="0" applyBorder="0" applyAlignment="0" applyProtection="0"/>
    <xf numFmtId="207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19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98" fontId="51" fillId="0" borderId="0" applyFont="0" applyFill="0" applyBorder="0" applyAlignment="0" applyProtection="0"/>
    <xf numFmtId="169" fontId="5" fillId="0" borderId="0">
      <alignment/>
      <protection locked="0"/>
    </xf>
    <xf numFmtId="169" fontId="5" fillId="0" borderId="0">
      <alignment/>
      <protection locked="0"/>
    </xf>
    <xf numFmtId="199" fontId="51" fillId="0" borderId="0" applyFont="0" applyFill="0" applyBorder="0" applyAlignment="0" applyProtection="0"/>
    <xf numFmtId="169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18" fontId="5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18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3" fontId="5" fillId="0" borderId="0" applyFill="0" applyBorder="0" applyAlignment="0">
      <protection/>
    </xf>
    <xf numFmtId="223" fontId="4" fillId="0" borderId="0" applyFill="0" applyBorder="0" applyAlignment="0">
      <protection/>
    </xf>
    <xf numFmtId="223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3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3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3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3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4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5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6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227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124" fillId="0" borderId="0" applyFont="0" applyFill="0" applyBorder="0" applyAlignment="0" applyProtection="0"/>
    <xf numFmtId="199" fontId="109" fillId="0" borderId="0" applyFont="0" applyFill="0" applyBorder="0" applyAlignment="0" applyProtection="0"/>
    <xf numFmtId="176" fontId="124" fillId="0" borderId="0" applyFont="0" applyFill="0" applyBorder="0" applyAlignment="0" applyProtection="0"/>
    <xf numFmtId="228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7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8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9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70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71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7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3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4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6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2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31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8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77" fontId="30" fillId="0" borderId="0" applyFont="0" applyFill="0" applyBorder="0" applyAlignment="0" applyProtection="0"/>
    <xf numFmtId="235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7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6" fontId="4" fillId="0" borderId="0" applyFont="0" applyFill="0" applyBorder="0" applyAlignment="0" applyProtection="0"/>
    <xf numFmtId="237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2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65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65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65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65" fontId="154" fillId="0" borderId="2" xfId="2253" applyNumberFormat="1" applyFont="1" applyBorder="1" applyAlignment="1">
      <alignment horizontal="center" vertical="center"/>
      <protection/>
    </xf>
    <xf numFmtId="239" fontId="154" fillId="0" borderId="2" xfId="2253" applyNumberFormat="1" applyFont="1" applyBorder="1" applyAlignment="1">
      <alignment horizontal="center" vertical="center"/>
      <protection/>
    </xf>
    <xf numFmtId="239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0" fontId="157" fillId="0" borderId="2" xfId="0" applyFont="1" applyBorder="1" applyAlignment="1">
      <alignment horizontal="center" vertical="center"/>
    </xf>
    <xf numFmtId="240" fontId="2" fillId="0" borderId="0" xfId="2266" applyNumberFormat="1" applyFont="1" applyAlignment="1">
      <alignment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0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9" fillId="94" borderId="2" xfId="0" applyFont="1" applyFill="1" applyBorder="1" applyAlignment="1">
      <alignment horizontal="center" vertical="center" wrapText="1"/>
    </xf>
    <xf numFmtId="4" fontId="160" fillId="0" borderId="2" xfId="0" applyNumberFormat="1" applyFont="1" applyBorder="1" applyAlignment="1">
      <alignment horizontal="center" vertical="center"/>
    </xf>
    <xf numFmtId="0" fontId="161" fillId="0" borderId="2" xfId="0" applyFont="1" applyBorder="1" applyAlignment="1">
      <alignment horizontal="center" vertical="center"/>
    </xf>
    <xf numFmtId="0" fontId="160" fillId="0" borderId="2" xfId="0" applyFont="1" applyBorder="1" applyAlignment="1">
      <alignment horizontal="center" vertical="center"/>
    </xf>
    <xf numFmtId="4" fontId="157" fillId="93" borderId="2" xfId="0" applyNumberFormat="1" applyFont="1" applyFill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0" fontId="159" fillId="0" borderId="0" xfId="0" applyFont="1" applyAlignment="1">
      <alignment horizontal="center" vertical="center"/>
    </xf>
    <xf numFmtId="0" fontId="155" fillId="0" borderId="36" xfId="0" applyFont="1" applyBorder="1" applyAlignment="1">
      <alignment vertical="center"/>
    </xf>
    <xf numFmtId="0" fontId="160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9" fillId="94" borderId="36" xfId="0" applyFont="1" applyFill="1" applyBorder="1" applyAlignment="1">
      <alignment vertical="center" wrapText="1"/>
    </xf>
    <xf numFmtId="0" fontId="159" fillId="94" borderId="36" xfId="0" applyFont="1" applyFill="1" applyBorder="1" applyAlignment="1">
      <alignment horizontal="center" vertical="center" wrapText="1"/>
    </xf>
    <xf numFmtId="0" fontId="155" fillId="0" borderId="36" xfId="0" applyFont="1" applyBorder="1" applyAlignment="1">
      <alignment horizontal="center" vertical="center" wrapText="1"/>
    </xf>
    <xf numFmtId="0" fontId="179" fillId="94" borderId="2" xfId="0" applyFont="1" applyFill="1" applyBorder="1" applyAlignment="1">
      <alignment vertical="top" wrapText="1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43" fontId="159" fillId="0" borderId="2" xfId="0" applyNumberFormat="1" applyFont="1" applyBorder="1" applyAlignment="1">
      <alignment/>
    </xf>
    <xf numFmtId="242" fontId="2" fillId="0" borderId="2" xfId="2300" applyNumberFormat="1" applyFont="1" applyBorder="1" applyAlignment="1">
      <alignment/>
    </xf>
    <xf numFmtId="43" fontId="2" fillId="0" borderId="0" xfId="2300" applyFont="1" applyAlignment="1">
      <alignment/>
    </xf>
    <xf numFmtId="243" fontId="179" fillId="0" borderId="2" xfId="0" applyNumberFormat="1" applyFont="1" applyFill="1" applyBorder="1" applyAlignment="1">
      <alignment horizontal="right" wrapText="1"/>
    </xf>
    <xf numFmtId="0" fontId="157" fillId="95" borderId="2" xfId="0" applyFont="1" applyFill="1" applyBorder="1" applyAlignment="1">
      <alignment horizontal="center" vertical="center"/>
    </xf>
    <xf numFmtId="0" fontId="179" fillId="95" borderId="2" xfId="0" applyFont="1" applyFill="1" applyBorder="1" applyAlignment="1">
      <alignment vertical="top" wrapText="1"/>
    </xf>
    <xf numFmtId="0" fontId="159" fillId="95" borderId="2" xfId="0" applyFont="1" applyFill="1" applyBorder="1" applyAlignment="1">
      <alignment horizontal="center" vertical="center"/>
    </xf>
    <xf numFmtId="4" fontId="157" fillId="95" borderId="2" xfId="0" applyNumberFormat="1" applyFont="1" applyFill="1" applyBorder="1" applyAlignment="1">
      <alignment horizontal="center" vertical="center"/>
    </xf>
    <xf numFmtId="243" fontId="179" fillId="95" borderId="2" xfId="0" applyNumberFormat="1" applyFont="1" applyFill="1" applyBorder="1" applyAlignment="1">
      <alignment horizontal="right" wrapText="1"/>
    </xf>
    <xf numFmtId="0" fontId="2" fillId="95" borderId="0" xfId="0" applyFont="1" applyFill="1" applyAlignment="1">
      <alignment horizontal="center" vertical="center"/>
    </xf>
    <xf numFmtId="240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60" fillId="95" borderId="2" xfId="0" applyNumberFormat="1" applyFont="1" applyFill="1" applyBorder="1" applyAlignment="1">
      <alignment horizontal="center" vertical="center"/>
    </xf>
    <xf numFmtId="241" fontId="2" fillId="96" borderId="2" xfId="0" applyNumberFormat="1" applyFont="1" applyFill="1" applyBorder="1" applyAlignment="1">
      <alignment horizontal="center" vertical="center"/>
    </xf>
    <xf numFmtId="241" fontId="158" fillId="96" borderId="2" xfId="0" applyNumberFormat="1" applyFont="1" applyFill="1" applyBorder="1" applyAlignment="1">
      <alignment horizontal="center" vertical="center"/>
    </xf>
    <xf numFmtId="43" fontId="2" fillId="96" borderId="2" xfId="2300" applyFont="1" applyFill="1" applyBorder="1" applyAlignment="1">
      <alignment horizontal="center" vertical="center"/>
    </xf>
    <xf numFmtId="207" fontId="7" fillId="0" borderId="2" xfId="2253" applyNumberFormat="1" applyFont="1" applyFill="1" applyBorder="1" applyAlignment="1">
      <alignment horizontal="center" vertical="center"/>
      <protection/>
    </xf>
    <xf numFmtId="207" fontId="8" fillId="0" borderId="2" xfId="2253" applyNumberFormat="1" applyFont="1" applyFill="1" applyBorder="1" applyAlignment="1">
      <alignment horizontal="center" vertical="center"/>
      <protection/>
    </xf>
    <xf numFmtId="207" fontId="6" fillId="0" borderId="2" xfId="2253" applyNumberFormat="1" applyFont="1" applyFill="1" applyBorder="1" applyAlignment="1">
      <alignment horizontal="center" vertical="center"/>
      <protection/>
    </xf>
    <xf numFmtId="207" fontId="8" fillId="0" borderId="36" xfId="2253" applyNumberFormat="1" applyFont="1" applyFill="1" applyBorder="1" applyAlignment="1">
      <alignment horizontal="center" vertical="center"/>
      <protection/>
    </xf>
    <xf numFmtId="207" fontId="7" fillId="0" borderId="38" xfId="2253" applyNumberFormat="1" applyFont="1" applyFill="1" applyBorder="1" applyAlignment="1">
      <alignment horizontal="center" vertical="center"/>
      <protection/>
    </xf>
    <xf numFmtId="207" fontId="8" fillId="0" borderId="2" xfId="2253" applyNumberFormat="1" applyFont="1" applyFill="1" applyBorder="1" applyAlignment="1">
      <alignment horizontal="center" vertical="center" wrapText="1"/>
      <protection/>
    </xf>
    <xf numFmtId="240" fontId="156" fillId="97" borderId="2" xfId="2266" applyNumberFormat="1" applyFont="1" applyFill="1" applyBorder="1" applyAlignment="1">
      <alignment horizontal="center" vertical="center"/>
    </xf>
    <xf numFmtId="0" fontId="156" fillId="97" borderId="2" xfId="2266" applyNumberFormat="1" applyFont="1" applyFill="1" applyBorder="1" applyAlignment="1">
      <alignment horizontal="center" vertical="center"/>
    </xf>
    <xf numFmtId="240" fontId="156" fillId="97" borderId="2" xfId="2266" applyNumberFormat="1" applyFont="1" applyFill="1" applyBorder="1" applyAlignment="1">
      <alignment horizontal="center" vertical="center" wrapText="1"/>
    </xf>
    <xf numFmtId="0" fontId="156" fillId="97" borderId="2" xfId="2266" applyNumberFormat="1" applyFont="1" applyFill="1" applyBorder="1" applyAlignment="1">
      <alignment horizontal="center" vertical="center" wrapText="1"/>
    </xf>
    <xf numFmtId="49" fontId="7" fillId="0" borderId="2" xfId="2253" applyNumberFormat="1" applyFont="1" applyFill="1" applyBorder="1" applyAlignment="1">
      <alignment horizontal="center" vertical="center"/>
      <protection/>
    </xf>
    <xf numFmtId="2" fontId="7" fillId="0" borderId="0" xfId="2253" applyNumberFormat="1" applyFont="1" applyFill="1" applyAlignment="1">
      <alignment horizontal="left"/>
      <protection/>
    </xf>
    <xf numFmtId="233" fontId="8" fillId="98" borderId="36" xfId="0" applyNumberFormat="1" applyFont="1" applyFill="1" applyBorder="1" applyAlignment="1">
      <alignment horizontal="center" vertical="center"/>
    </xf>
    <xf numFmtId="0" fontId="8" fillId="0" borderId="39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80" fillId="0" borderId="0" xfId="0" applyFont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241" fontId="6" fillId="0" borderId="2" xfId="2253" applyNumberFormat="1" applyBorder="1" applyAlignment="1">
      <alignment horizontal="center" vertical="center"/>
      <protection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H107"/>
  <sheetViews>
    <sheetView showZeros="0" zoomScale="108" zoomScaleNormal="108" zoomScaleSheetLayoutView="100" zoomScalePageLayoutView="0" workbookViewId="0" topLeftCell="A10">
      <selection activeCell="H14" sqref="H14"/>
    </sheetView>
  </sheetViews>
  <sheetFormatPr defaultColWidth="9.140625" defaultRowHeight="15"/>
  <cols>
    <col min="1" max="1" width="69.421875" style="5" customWidth="1"/>
    <col min="2" max="2" width="5.7109375" style="5" customWidth="1"/>
    <col min="3" max="3" width="11.7109375" style="5" bestFit="1" customWidth="1"/>
    <col min="4" max="4" width="13.421875" style="5" customWidth="1"/>
    <col min="5" max="16384" width="9.140625" style="5" customWidth="1"/>
  </cols>
  <sheetData>
    <row r="1" spans="2:4" ht="10.5" customHeight="1">
      <c r="B1" s="6"/>
      <c r="C1" s="6"/>
      <c r="D1" s="6"/>
    </row>
    <row r="2" ht="15.75">
      <c r="A2" s="7" t="s">
        <v>160</v>
      </c>
    </row>
    <row r="3" ht="15.75">
      <c r="A3" s="7" t="s">
        <v>162</v>
      </c>
    </row>
    <row r="4" ht="15.75">
      <c r="A4" s="7" t="s">
        <v>173</v>
      </c>
    </row>
    <row r="6" spans="1:4" ht="25.5">
      <c r="A6" s="8" t="s">
        <v>15</v>
      </c>
      <c r="B6" s="8" t="s">
        <v>16</v>
      </c>
      <c r="C6" s="61">
        <v>44197</v>
      </c>
      <c r="D6" s="61">
        <v>44378</v>
      </c>
    </row>
    <row r="7" spans="1:4" ht="12.75">
      <c r="A7" s="9"/>
      <c r="B7" s="10">
        <v>2</v>
      </c>
      <c r="C7" s="10"/>
      <c r="D7" s="10"/>
    </row>
    <row r="8" spans="1:4" ht="12.75" customHeight="1">
      <c r="A8" s="103" t="s">
        <v>17</v>
      </c>
      <c r="B8" s="104"/>
      <c r="C8" s="104"/>
      <c r="D8" s="104"/>
    </row>
    <row r="9" spans="1:4" ht="12.75">
      <c r="A9" s="11" t="s">
        <v>18</v>
      </c>
      <c r="B9" s="12"/>
      <c r="C9" s="12"/>
      <c r="D9" s="12"/>
    </row>
    <row r="10" spans="1:4" ht="12.75">
      <c r="A10" s="13" t="s">
        <v>19</v>
      </c>
      <c r="B10" s="14">
        <v>10</v>
      </c>
      <c r="C10" s="90">
        <v>11289283.4</v>
      </c>
      <c r="D10" s="90">
        <v>11549560</v>
      </c>
    </row>
    <row r="11" spans="1:4" ht="12.75">
      <c r="A11" s="13" t="s">
        <v>20</v>
      </c>
      <c r="B11" s="14">
        <v>11</v>
      </c>
      <c r="C11" s="90">
        <v>3644926.8</v>
      </c>
      <c r="D11" s="90">
        <v>3848907</v>
      </c>
    </row>
    <row r="12" spans="1:4" ht="12.75">
      <c r="A12" s="15" t="s">
        <v>21</v>
      </c>
      <c r="B12" s="14">
        <v>12</v>
      </c>
      <c r="C12" s="90">
        <v>7644356.6</v>
      </c>
      <c r="D12" s="90">
        <v>7700653.6</v>
      </c>
    </row>
    <row r="13" spans="1:4" ht="12.75">
      <c r="A13" s="16" t="s">
        <v>22</v>
      </c>
      <c r="B13" s="17"/>
      <c r="C13" s="90"/>
      <c r="D13" s="90"/>
    </row>
    <row r="14" spans="1:4" ht="12.75">
      <c r="A14" s="15" t="s">
        <v>23</v>
      </c>
      <c r="B14" s="14">
        <v>20</v>
      </c>
      <c r="C14" s="90"/>
      <c r="D14" s="90"/>
    </row>
    <row r="15" spans="1:4" ht="12.75">
      <c r="A15" s="15" t="s">
        <v>24</v>
      </c>
      <c r="B15" s="14">
        <v>21</v>
      </c>
      <c r="C15" s="90"/>
      <c r="D15" s="90"/>
    </row>
    <row r="16" spans="1:4" ht="12.75">
      <c r="A16" s="15" t="s">
        <v>25</v>
      </c>
      <c r="B16" s="14">
        <v>22</v>
      </c>
      <c r="C16" s="90"/>
      <c r="D16" s="90"/>
    </row>
    <row r="17" spans="1:4" ht="12.75">
      <c r="A17" s="11" t="s">
        <v>26</v>
      </c>
      <c r="B17" s="18">
        <v>30</v>
      </c>
      <c r="C17" s="91">
        <v>421538.3</v>
      </c>
      <c r="D17" s="91">
        <v>421538.3</v>
      </c>
    </row>
    <row r="18" spans="1:4" ht="12.75">
      <c r="A18" s="15" t="s">
        <v>27</v>
      </c>
      <c r="B18" s="14">
        <v>40</v>
      </c>
      <c r="C18" s="90">
        <v>421538.3</v>
      </c>
      <c r="D18" s="90">
        <v>421538.3</v>
      </c>
    </row>
    <row r="19" spans="1:4" ht="12.75">
      <c r="A19" s="15" t="s">
        <v>28</v>
      </c>
      <c r="B19" s="14">
        <v>50</v>
      </c>
      <c r="C19" s="90"/>
      <c r="D19" s="90"/>
    </row>
    <row r="20" spans="1:4" ht="12.75">
      <c r="A20" s="15" t="s">
        <v>29</v>
      </c>
      <c r="B20" s="14">
        <v>60</v>
      </c>
      <c r="C20" s="90"/>
      <c r="D20" s="90"/>
    </row>
    <row r="21" spans="1:4" ht="12.75">
      <c r="A21" s="15" t="s">
        <v>30</v>
      </c>
      <c r="B21" s="14">
        <v>70</v>
      </c>
      <c r="C21" s="90"/>
      <c r="D21" s="90"/>
    </row>
    <row r="22" spans="1:4" ht="12.75">
      <c r="A22" s="15" t="s">
        <v>31</v>
      </c>
      <c r="B22" s="14">
        <v>80</v>
      </c>
      <c r="C22" s="90"/>
      <c r="D22" s="90"/>
    </row>
    <row r="23" spans="1:4" ht="12.75">
      <c r="A23" s="15" t="s">
        <v>32</v>
      </c>
      <c r="B23" s="14">
        <v>90</v>
      </c>
      <c r="C23" s="90"/>
      <c r="D23" s="90"/>
    </row>
    <row r="24" spans="1:4" ht="12.75">
      <c r="A24" s="15" t="s">
        <v>33</v>
      </c>
      <c r="B24" s="10">
        <v>100</v>
      </c>
      <c r="C24" s="90"/>
      <c r="D24" s="90"/>
    </row>
    <row r="25" spans="1:4" ht="12.75">
      <c r="A25" s="15" t="s">
        <v>34</v>
      </c>
      <c r="B25" s="10">
        <v>110</v>
      </c>
      <c r="C25" s="90"/>
      <c r="D25" s="90"/>
    </row>
    <row r="26" spans="1:4" ht="12.75">
      <c r="A26" s="15" t="s">
        <v>35</v>
      </c>
      <c r="B26" s="62">
        <v>111</v>
      </c>
      <c r="C26" s="92"/>
      <c r="D26" s="92"/>
    </row>
    <row r="27" spans="1:4" ht="12.75">
      <c r="A27" s="15" t="s">
        <v>36</v>
      </c>
      <c r="B27" s="10">
        <v>120</v>
      </c>
      <c r="C27" s="90"/>
      <c r="D27" s="90"/>
    </row>
    <row r="28" spans="1:4" ht="12.75">
      <c r="A28" s="19" t="s">
        <v>37</v>
      </c>
      <c r="B28" s="20">
        <v>130</v>
      </c>
      <c r="C28" s="93">
        <v>8065894.9</v>
      </c>
      <c r="D28" s="93">
        <v>8122191.9</v>
      </c>
    </row>
    <row r="29" spans="1:4" ht="27.75" customHeight="1">
      <c r="A29" s="105" t="s">
        <v>38</v>
      </c>
      <c r="B29" s="106"/>
      <c r="C29" s="106"/>
      <c r="D29" s="106"/>
    </row>
    <row r="30" spans="1:4" ht="12.75">
      <c r="A30" s="21" t="s">
        <v>39</v>
      </c>
      <c r="B30" s="22">
        <v>140</v>
      </c>
      <c r="C30" s="94">
        <v>36516.5</v>
      </c>
      <c r="D30" s="94">
        <v>54775.3</v>
      </c>
    </row>
    <row r="31" spans="1:4" ht="12.75">
      <c r="A31" s="15" t="s">
        <v>40</v>
      </c>
      <c r="B31" s="10">
        <v>150</v>
      </c>
      <c r="C31" s="90">
        <v>36516.5</v>
      </c>
      <c r="D31" s="90">
        <v>54775.3</v>
      </c>
    </row>
    <row r="32" spans="1:4" ht="12.75">
      <c r="A32" s="15" t="s">
        <v>41</v>
      </c>
      <c r="B32" s="10">
        <v>160</v>
      </c>
      <c r="C32" s="90"/>
      <c r="D32" s="90"/>
    </row>
    <row r="33" spans="1:4" ht="12.75">
      <c r="A33" s="15" t="s">
        <v>42</v>
      </c>
      <c r="B33" s="10">
        <v>170</v>
      </c>
      <c r="C33" s="90"/>
      <c r="D33" s="90"/>
    </row>
    <row r="34" spans="1:4" ht="12.75">
      <c r="A34" s="15" t="s">
        <v>43</v>
      </c>
      <c r="B34" s="10">
        <v>180</v>
      </c>
      <c r="C34" s="90"/>
      <c r="D34" s="90"/>
    </row>
    <row r="35" spans="1:4" ht="12.75">
      <c r="A35" s="15" t="s">
        <v>44</v>
      </c>
      <c r="B35" s="10">
        <v>190</v>
      </c>
      <c r="C35" s="90"/>
      <c r="D35" s="90"/>
    </row>
    <row r="36" spans="1:4" ht="12.75">
      <c r="A36" s="15" t="s">
        <v>45</v>
      </c>
      <c r="B36" s="10">
        <v>200</v>
      </c>
      <c r="C36" s="90"/>
      <c r="D36" s="90"/>
    </row>
    <row r="37" spans="1:4" ht="12.75">
      <c r="A37" s="16" t="s">
        <v>46</v>
      </c>
      <c r="B37" s="23">
        <v>210</v>
      </c>
      <c r="C37" s="91">
        <v>2743487.1</v>
      </c>
      <c r="D37" s="91">
        <v>1836656.6</v>
      </c>
    </row>
    <row r="38" spans="1:4" ht="12.75">
      <c r="A38" s="15" t="s">
        <v>35</v>
      </c>
      <c r="B38" s="23">
        <v>211</v>
      </c>
      <c r="C38" s="91"/>
      <c r="D38" s="91"/>
    </row>
    <row r="39" spans="1:4" ht="12.75">
      <c r="A39" s="15" t="s">
        <v>47</v>
      </c>
      <c r="B39" s="10">
        <v>220</v>
      </c>
      <c r="C39" s="90">
        <v>413181.3</v>
      </c>
      <c r="D39" s="90">
        <v>483233.4</v>
      </c>
    </row>
    <row r="40" spans="1:4" ht="12.75">
      <c r="A40" s="15" t="s">
        <v>48</v>
      </c>
      <c r="B40" s="10">
        <v>230</v>
      </c>
      <c r="C40" s="90"/>
      <c r="D40" s="90"/>
    </row>
    <row r="41" spans="1:4" ht="12.75">
      <c r="A41" s="15" t="s">
        <v>49</v>
      </c>
      <c r="B41" s="10">
        <v>240</v>
      </c>
      <c r="C41" s="90"/>
      <c r="D41" s="90"/>
    </row>
    <row r="42" spans="1:4" ht="12.75">
      <c r="A42" s="15" t="s">
        <v>50</v>
      </c>
      <c r="B42" s="10">
        <v>250</v>
      </c>
      <c r="C42" s="90">
        <v>25858</v>
      </c>
      <c r="D42" s="90">
        <v>30674</v>
      </c>
    </row>
    <row r="43" spans="1:4" ht="12.75">
      <c r="A43" s="15" t="s">
        <v>51</v>
      </c>
      <c r="B43" s="10">
        <v>260</v>
      </c>
      <c r="C43" s="90">
        <v>162106</v>
      </c>
      <c r="D43" s="90">
        <v>49919.5</v>
      </c>
    </row>
    <row r="44" spans="1:4" ht="12.75">
      <c r="A44" s="15" t="s">
        <v>52</v>
      </c>
      <c r="B44" s="10">
        <v>270</v>
      </c>
      <c r="C44" s="90">
        <v>920263.7</v>
      </c>
      <c r="D44" s="90">
        <v>888550.2</v>
      </c>
    </row>
    <row r="45" spans="1:4" ht="12.75">
      <c r="A45" s="15" t="s">
        <v>53</v>
      </c>
      <c r="B45" s="10">
        <v>280</v>
      </c>
      <c r="C45" s="90">
        <v>356.4</v>
      </c>
      <c r="D45" s="90"/>
    </row>
    <row r="46" spans="1:4" ht="12.75">
      <c r="A46" s="15" t="s">
        <v>54</v>
      </c>
      <c r="B46" s="10">
        <v>290</v>
      </c>
      <c r="C46" s="90"/>
      <c r="D46" s="90"/>
    </row>
    <row r="47" spans="1:4" ht="12.75">
      <c r="A47" s="15" t="s">
        <v>55</v>
      </c>
      <c r="B47" s="10">
        <v>300</v>
      </c>
      <c r="C47" s="90">
        <v>42875</v>
      </c>
      <c r="D47" s="90">
        <v>35126.7</v>
      </c>
    </row>
    <row r="48" spans="1:4" ht="12.75">
      <c r="A48" s="15" t="s">
        <v>56</v>
      </c>
      <c r="B48" s="10">
        <v>310</v>
      </c>
      <c r="C48" s="90">
        <v>1168846.7</v>
      </c>
      <c r="D48" s="90">
        <v>349152.8</v>
      </c>
    </row>
    <row r="49" spans="1:4" ht="12.75">
      <c r="A49" s="16" t="s">
        <v>57</v>
      </c>
      <c r="B49" s="23">
        <v>320</v>
      </c>
      <c r="C49" s="91">
        <v>136100.2</v>
      </c>
      <c r="D49" s="91">
        <v>1499855.5</v>
      </c>
    </row>
    <row r="50" spans="1:4" ht="12.75">
      <c r="A50" s="15" t="s">
        <v>58</v>
      </c>
      <c r="B50" s="10">
        <v>330</v>
      </c>
      <c r="C50" s="90"/>
      <c r="D50" s="90"/>
    </row>
    <row r="51" spans="1:4" ht="12.75">
      <c r="A51" s="15" t="s">
        <v>59</v>
      </c>
      <c r="B51" s="10">
        <v>340</v>
      </c>
      <c r="C51" s="90">
        <v>134520</v>
      </c>
      <c r="D51" s="90">
        <v>1494943.2</v>
      </c>
    </row>
    <row r="52" spans="1:4" ht="12.75">
      <c r="A52" s="15" t="s">
        <v>60</v>
      </c>
      <c r="B52" s="10">
        <v>350</v>
      </c>
      <c r="C52" s="90"/>
      <c r="D52" s="90"/>
    </row>
    <row r="53" spans="1:4" ht="12.75">
      <c r="A53" s="15" t="s">
        <v>61</v>
      </c>
      <c r="B53" s="10">
        <v>360</v>
      </c>
      <c r="C53" s="90">
        <v>1580.2</v>
      </c>
      <c r="D53" s="90">
        <v>4912.3</v>
      </c>
    </row>
    <row r="54" spans="1:4" ht="12.75">
      <c r="A54" s="15" t="s">
        <v>62</v>
      </c>
      <c r="B54" s="10">
        <v>370</v>
      </c>
      <c r="C54" s="90"/>
      <c r="D54" s="90"/>
    </row>
    <row r="55" spans="1:4" ht="12.75">
      <c r="A55" s="15" t="s">
        <v>63</v>
      </c>
      <c r="B55" s="10">
        <v>380</v>
      </c>
      <c r="C55" s="90"/>
      <c r="D55" s="90"/>
    </row>
    <row r="56" spans="1:4" ht="12.75">
      <c r="A56" s="16" t="s">
        <v>64</v>
      </c>
      <c r="B56" s="23">
        <v>390</v>
      </c>
      <c r="C56" s="91">
        <v>2916103.8</v>
      </c>
      <c r="D56" s="91">
        <v>3391287.4</v>
      </c>
    </row>
    <row r="57" spans="1:4" ht="12.75">
      <c r="A57" s="16" t="s">
        <v>65</v>
      </c>
      <c r="B57" s="23">
        <v>400</v>
      </c>
      <c r="C57" s="102">
        <v>10981998.7</v>
      </c>
      <c r="D57" s="102">
        <v>11513479.3</v>
      </c>
    </row>
    <row r="58" spans="1:4" ht="25.5">
      <c r="A58" s="8" t="s">
        <v>15</v>
      </c>
      <c r="B58" s="8" t="s">
        <v>16</v>
      </c>
      <c r="C58" s="95"/>
      <c r="D58" s="95"/>
    </row>
    <row r="59" spans="1:4" ht="12.75">
      <c r="A59" s="9"/>
      <c r="B59" s="10">
        <v>2</v>
      </c>
      <c r="C59" s="90"/>
      <c r="D59" s="90"/>
    </row>
    <row r="60" spans="1:4" ht="12.75" customHeight="1">
      <c r="A60" s="103" t="s">
        <v>66</v>
      </c>
      <c r="B60" s="104"/>
      <c r="C60" s="104"/>
      <c r="D60" s="104"/>
    </row>
    <row r="61" spans="1:4" ht="12.75">
      <c r="A61" s="15" t="s">
        <v>67</v>
      </c>
      <c r="B61" s="10">
        <v>410</v>
      </c>
      <c r="C61" s="90">
        <v>1394998.8</v>
      </c>
      <c r="D61" s="90">
        <v>1394998.8</v>
      </c>
    </row>
    <row r="62" spans="1:4" ht="12.75">
      <c r="A62" s="15" t="s">
        <v>68</v>
      </c>
      <c r="B62" s="10">
        <v>420</v>
      </c>
      <c r="C62" s="90">
        <v>79974.9</v>
      </c>
      <c r="D62" s="90">
        <v>79974.9</v>
      </c>
    </row>
    <row r="63" spans="1:4" ht="12.75">
      <c r="A63" s="15" t="s">
        <v>69</v>
      </c>
      <c r="B63" s="10">
        <v>430</v>
      </c>
      <c r="C63" s="90">
        <v>7313960.2</v>
      </c>
      <c r="D63" s="90">
        <v>7400785.2</v>
      </c>
    </row>
    <row r="64" spans="1:4" ht="12.75">
      <c r="A64" s="15" t="s">
        <v>70</v>
      </c>
      <c r="B64" s="10">
        <v>440</v>
      </c>
      <c r="C64" s="90"/>
      <c r="D64" s="90"/>
    </row>
    <row r="65" spans="1:4" ht="12.75">
      <c r="A65" s="15" t="s">
        <v>71</v>
      </c>
      <c r="B65" s="10">
        <v>450</v>
      </c>
      <c r="C65" s="90">
        <v>1730620.3</v>
      </c>
      <c r="D65" s="90">
        <v>1678067</v>
      </c>
    </row>
    <row r="66" spans="1:4" ht="12.75">
      <c r="A66" s="15" t="s">
        <v>72</v>
      </c>
      <c r="B66" s="10">
        <v>460</v>
      </c>
      <c r="C66" s="90"/>
      <c r="D66" s="90"/>
    </row>
    <row r="67" spans="1:4" ht="12.75">
      <c r="A67" s="15" t="s">
        <v>73</v>
      </c>
      <c r="B67" s="10">
        <v>470</v>
      </c>
      <c r="C67" s="90"/>
      <c r="D67" s="90"/>
    </row>
    <row r="68" spans="1:4" ht="12.75">
      <c r="A68" s="16" t="s">
        <v>74</v>
      </c>
      <c r="B68" s="23">
        <v>480</v>
      </c>
      <c r="C68" s="91">
        <v>10519554.2</v>
      </c>
      <c r="D68" s="91">
        <v>10553825.9</v>
      </c>
    </row>
    <row r="69" spans="1:4" ht="12.75">
      <c r="A69" s="103" t="s">
        <v>75</v>
      </c>
      <c r="B69" s="104"/>
      <c r="C69" s="104"/>
      <c r="D69" s="104"/>
    </row>
    <row r="70" spans="1:4" ht="15.75" customHeight="1">
      <c r="A70" s="15" t="s">
        <v>76</v>
      </c>
      <c r="B70" s="10">
        <v>490</v>
      </c>
      <c r="C70" s="90"/>
      <c r="D70" s="90"/>
    </row>
    <row r="71" spans="1:4" ht="12.75" customHeight="1">
      <c r="A71" s="15" t="s">
        <v>77</v>
      </c>
      <c r="B71" s="10">
        <v>491</v>
      </c>
      <c r="C71" s="90"/>
      <c r="D71" s="90"/>
    </row>
    <row r="72" spans="1:4" ht="12.75">
      <c r="A72" s="15" t="s">
        <v>78</v>
      </c>
      <c r="B72" s="10">
        <v>492</v>
      </c>
      <c r="C72" s="90"/>
      <c r="D72" s="90"/>
    </row>
    <row r="73" spans="1:4" ht="12.75">
      <c r="A73" s="15" t="s">
        <v>79</v>
      </c>
      <c r="B73" s="10">
        <v>500</v>
      </c>
      <c r="C73" s="90"/>
      <c r="D73" s="90"/>
    </row>
    <row r="74" spans="1:4" ht="12.75">
      <c r="A74" s="15" t="s">
        <v>80</v>
      </c>
      <c r="B74" s="10">
        <v>510</v>
      </c>
      <c r="C74" s="90"/>
      <c r="D74" s="90"/>
    </row>
    <row r="75" spans="1:4" ht="25.5">
      <c r="A75" s="15" t="s">
        <v>81</v>
      </c>
      <c r="B75" s="10">
        <v>520</v>
      </c>
      <c r="C75" s="90"/>
      <c r="D75" s="90"/>
    </row>
    <row r="76" spans="1:4" ht="12.75">
      <c r="A76" s="15" t="s">
        <v>82</v>
      </c>
      <c r="B76" s="10">
        <v>530</v>
      </c>
      <c r="C76" s="90"/>
      <c r="D76" s="90"/>
    </row>
    <row r="77" spans="1:4" ht="25.5">
      <c r="A77" s="15" t="s">
        <v>83</v>
      </c>
      <c r="B77" s="10">
        <v>540</v>
      </c>
      <c r="C77" s="90"/>
      <c r="D77" s="90"/>
    </row>
    <row r="78" spans="1:4" ht="12.75">
      <c r="A78" s="15" t="s">
        <v>84</v>
      </c>
      <c r="B78" s="10">
        <v>550</v>
      </c>
      <c r="C78" s="90"/>
      <c r="D78" s="90"/>
    </row>
    <row r="79" spans="1:4" ht="12.75">
      <c r="A79" s="15" t="s">
        <v>85</v>
      </c>
      <c r="B79" s="10">
        <v>560</v>
      </c>
      <c r="C79" s="90"/>
      <c r="D79" s="90"/>
    </row>
    <row r="80" spans="1:4" ht="12.75">
      <c r="A80" s="15" t="s">
        <v>86</v>
      </c>
      <c r="B80" s="10">
        <v>570</v>
      </c>
      <c r="C80" s="90"/>
      <c r="D80" s="90"/>
    </row>
    <row r="81" spans="1:4" ht="12.75">
      <c r="A81" s="15" t="s">
        <v>87</v>
      </c>
      <c r="B81" s="10">
        <v>580</v>
      </c>
      <c r="C81" s="90"/>
      <c r="D81" s="90"/>
    </row>
    <row r="82" spans="1:4" ht="12.75">
      <c r="A82" s="15" t="s">
        <v>88</v>
      </c>
      <c r="B82" s="10">
        <v>590</v>
      </c>
      <c r="C82" s="90"/>
      <c r="D82" s="90"/>
    </row>
    <row r="83" spans="1:4" ht="25.5">
      <c r="A83" s="16" t="s">
        <v>89</v>
      </c>
      <c r="B83" s="23">
        <v>600</v>
      </c>
      <c r="C83" s="91">
        <v>462444.5</v>
      </c>
      <c r="D83" s="91">
        <v>959653.4</v>
      </c>
    </row>
    <row r="84" spans="1:4" ht="25.5">
      <c r="A84" s="24" t="s">
        <v>90</v>
      </c>
      <c r="B84" s="10">
        <v>601</v>
      </c>
      <c r="C84" s="91">
        <v>462444.5</v>
      </c>
      <c r="D84" s="91">
        <v>959653.4</v>
      </c>
    </row>
    <row r="85" spans="1:4" ht="12.75">
      <c r="A85" s="15" t="s">
        <v>91</v>
      </c>
      <c r="B85" s="10">
        <v>602</v>
      </c>
      <c r="C85" s="90"/>
      <c r="D85" s="90"/>
    </row>
    <row r="86" spans="1:4" ht="12.75">
      <c r="A86" s="15" t="s">
        <v>92</v>
      </c>
      <c r="B86" s="10">
        <v>610</v>
      </c>
      <c r="C86" s="90">
        <v>10705.4</v>
      </c>
      <c r="D86" s="90">
        <v>120899.4</v>
      </c>
    </row>
    <row r="87" spans="1:4" ht="12.75">
      <c r="A87" s="15" t="s">
        <v>93</v>
      </c>
      <c r="B87" s="10">
        <v>620</v>
      </c>
      <c r="C87" s="90"/>
      <c r="D87" s="90"/>
    </row>
    <row r="88" spans="1:4" ht="12.75">
      <c r="A88" s="15" t="s">
        <v>94</v>
      </c>
      <c r="B88" s="10">
        <v>630</v>
      </c>
      <c r="C88" s="90"/>
      <c r="D88" s="90"/>
    </row>
    <row r="89" spans="1:4" ht="12.75">
      <c r="A89" s="15" t="s">
        <v>95</v>
      </c>
      <c r="B89" s="10">
        <v>640</v>
      </c>
      <c r="C89" s="90"/>
      <c r="D89" s="90"/>
    </row>
    <row r="90" spans="1:4" ht="12.75">
      <c r="A90" s="15" t="s">
        <v>96</v>
      </c>
      <c r="B90" s="10">
        <v>650</v>
      </c>
      <c r="C90" s="90"/>
      <c r="D90" s="90"/>
    </row>
    <row r="91" spans="1:4" ht="12.75">
      <c r="A91" s="15" t="s">
        <v>96</v>
      </c>
      <c r="B91" s="10">
        <v>660</v>
      </c>
      <c r="C91" s="90"/>
      <c r="D91" s="90"/>
    </row>
    <row r="92" spans="1:4" ht="12.75">
      <c r="A92" s="15" t="s">
        <v>97</v>
      </c>
      <c r="B92" s="10">
        <v>670</v>
      </c>
      <c r="C92" s="90">
        <v>37516.6</v>
      </c>
      <c r="D92" s="90">
        <v>34002.8</v>
      </c>
    </row>
    <row r="93" spans="1:4" ht="12.75">
      <c r="A93" s="15" t="s">
        <v>98</v>
      </c>
      <c r="B93" s="10">
        <v>680</v>
      </c>
      <c r="C93" s="90">
        <v>362391.4</v>
      </c>
      <c r="D93" s="90">
        <v>471711.1</v>
      </c>
    </row>
    <row r="94" spans="1:4" ht="12.75">
      <c r="A94" s="15" t="s">
        <v>99</v>
      </c>
      <c r="B94" s="10">
        <v>690</v>
      </c>
      <c r="C94" s="90"/>
      <c r="D94" s="90">
        <v>390.2</v>
      </c>
    </row>
    <row r="95" spans="1:4" ht="12.75">
      <c r="A95" s="15" t="s">
        <v>100</v>
      </c>
      <c r="B95" s="10">
        <v>700</v>
      </c>
      <c r="C95" s="90"/>
      <c r="D95" s="90">
        <v>45654.7</v>
      </c>
    </row>
    <row r="96" spans="1:8" ht="12.75">
      <c r="A96" s="15" t="s">
        <v>101</v>
      </c>
      <c r="B96" s="10">
        <v>710</v>
      </c>
      <c r="C96" s="100" t="s">
        <v>172</v>
      </c>
      <c r="D96" s="100" t="s">
        <v>174</v>
      </c>
      <c r="G96" s="101"/>
      <c r="H96" s="101"/>
    </row>
    <row r="97" spans="1:4" ht="12.75">
      <c r="A97" s="15" t="s">
        <v>102</v>
      </c>
      <c r="B97" s="10">
        <v>720</v>
      </c>
      <c r="C97" s="90">
        <v>6492.4</v>
      </c>
      <c r="D97" s="90">
        <v>224654</v>
      </c>
    </row>
    <row r="98" spans="1:4" ht="12.75">
      <c r="A98" s="15" t="s">
        <v>103</v>
      </c>
      <c r="B98" s="10">
        <v>730</v>
      </c>
      <c r="C98" s="90"/>
      <c r="D98" s="90"/>
    </row>
    <row r="99" spans="1:4" ht="12.75">
      <c r="A99" s="15" t="s">
        <v>104</v>
      </c>
      <c r="B99" s="10">
        <v>740</v>
      </c>
      <c r="C99" s="90"/>
      <c r="D99" s="90"/>
    </row>
    <row r="100" spans="1:4" ht="12.75">
      <c r="A100" s="15" t="s">
        <v>105</v>
      </c>
      <c r="B100" s="10">
        <v>750</v>
      </c>
      <c r="C100" s="90"/>
      <c r="D100" s="90"/>
    </row>
    <row r="101" spans="1:4" ht="12.75">
      <c r="A101" s="15" t="s">
        <v>106</v>
      </c>
      <c r="B101" s="10">
        <v>760</v>
      </c>
      <c r="C101" s="90">
        <v>14202.5</v>
      </c>
      <c r="D101" s="90">
        <v>6561</v>
      </c>
    </row>
    <row r="102" spans="1:4" ht="12.75">
      <c r="A102" s="16" t="s">
        <v>107</v>
      </c>
      <c r="B102" s="23">
        <v>770</v>
      </c>
      <c r="C102" s="91">
        <v>462444.5</v>
      </c>
      <c r="D102" s="91">
        <v>959653.4</v>
      </c>
    </row>
    <row r="103" spans="1:4" ht="12.75">
      <c r="A103" s="16" t="s">
        <v>108</v>
      </c>
      <c r="B103" s="23">
        <v>780</v>
      </c>
      <c r="C103" s="91">
        <v>10981998.7</v>
      </c>
      <c r="D103" s="91">
        <v>11513479.3</v>
      </c>
    </row>
    <row r="104" spans="1:4" s="27" customFormat="1" ht="15.75">
      <c r="A104" s="25"/>
      <c r="B104" s="26"/>
      <c r="C104" s="50"/>
      <c r="D104" s="50"/>
    </row>
    <row r="105" spans="1:4" s="27" customFormat="1" ht="15.75">
      <c r="A105" s="25"/>
      <c r="B105" s="26"/>
      <c r="C105" s="26"/>
      <c r="D105" s="26"/>
    </row>
    <row r="106" spans="1:4" ht="12.75">
      <c r="A106" s="28"/>
      <c r="B106" s="29"/>
      <c r="C106" s="29"/>
      <c r="D106" s="29"/>
    </row>
    <row r="107" spans="1:4" ht="12.75">
      <c r="A107" s="29"/>
      <c r="B107" s="29"/>
      <c r="C107" s="29"/>
      <c r="D107" s="29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7"/>
  <sheetViews>
    <sheetView showZeros="0" zoomScale="110" zoomScaleNormal="110" zoomScaleSheetLayoutView="100" zoomScalePageLayoutView="0" workbookViewId="0" topLeftCell="A13">
      <selection activeCell="I42" sqref="I42"/>
    </sheetView>
  </sheetViews>
  <sheetFormatPr defaultColWidth="9.140625" defaultRowHeight="15"/>
  <cols>
    <col min="1" max="1" width="66.8515625" style="30" customWidth="1"/>
    <col min="2" max="2" width="6.8515625" style="31" customWidth="1"/>
    <col min="3" max="3" width="13.421875" style="31" customWidth="1"/>
    <col min="4" max="16384" width="9.140625" style="31" customWidth="1"/>
  </cols>
  <sheetData>
    <row r="1" ht="7.5" customHeight="1"/>
    <row r="2" ht="7.5" customHeight="1"/>
    <row r="3" spans="1:3" ht="15.75">
      <c r="A3" s="107" t="s">
        <v>157</v>
      </c>
      <c r="B3" s="107"/>
      <c r="C3" s="32"/>
    </row>
    <row r="4" spans="1:3" ht="15.75">
      <c r="A4" s="107" t="str">
        <f>'Форма №1'!A3</f>
        <v> АО "Куйлик дехкон бозори"</v>
      </c>
      <c r="B4" s="107"/>
      <c r="C4" s="32"/>
    </row>
    <row r="5" spans="1:3" ht="15">
      <c r="A5" s="108" t="str">
        <f>'Форма №1'!A4</f>
        <v>за 2 квартал  2021 г. </v>
      </c>
      <c r="B5" s="108"/>
      <c r="C5" s="33"/>
    </row>
    <row r="6" ht="5.25" customHeight="1"/>
    <row r="7" spans="1:3" ht="18.75" customHeight="1">
      <c r="A7" s="109" t="s">
        <v>109</v>
      </c>
      <c r="B7" s="111" t="s">
        <v>110</v>
      </c>
      <c r="C7" s="51">
        <v>2021</v>
      </c>
    </row>
    <row r="8" spans="1:3" ht="31.5" customHeight="1">
      <c r="A8" s="110"/>
      <c r="B8" s="111"/>
      <c r="C8" s="51" t="s">
        <v>175</v>
      </c>
    </row>
    <row r="9" spans="1:3" ht="11.25" customHeight="1">
      <c r="A9" s="34">
        <v>1</v>
      </c>
      <c r="B9" s="34">
        <v>2</v>
      </c>
      <c r="C9" s="34"/>
    </row>
    <row r="10" spans="1:3" ht="11.25">
      <c r="A10" s="35" t="s">
        <v>111</v>
      </c>
      <c r="B10" s="36">
        <v>10</v>
      </c>
      <c r="C10" s="117">
        <v>6589068</v>
      </c>
    </row>
    <row r="11" spans="1:3" ht="11.25">
      <c r="A11" s="35" t="s">
        <v>112</v>
      </c>
      <c r="B11" s="36">
        <v>20</v>
      </c>
      <c r="C11" s="117"/>
    </row>
    <row r="12" spans="1:3" ht="12.75" customHeight="1">
      <c r="A12" s="37" t="s">
        <v>113</v>
      </c>
      <c r="B12" s="38">
        <v>30</v>
      </c>
      <c r="C12" s="117">
        <v>6589068</v>
      </c>
    </row>
    <row r="13" spans="1:3" ht="11.25">
      <c r="A13" s="37" t="s">
        <v>114</v>
      </c>
      <c r="B13" s="39">
        <v>40</v>
      </c>
      <c r="C13" s="117">
        <v>4495334</v>
      </c>
    </row>
    <row r="14" spans="1:3" ht="11.25">
      <c r="A14" s="35" t="s">
        <v>130</v>
      </c>
      <c r="B14" s="40">
        <v>50</v>
      </c>
      <c r="C14" s="117"/>
    </row>
    <row r="15" spans="1:3" ht="11.25">
      <c r="A15" s="35" t="s">
        <v>131</v>
      </c>
      <c r="B15" s="36">
        <v>60</v>
      </c>
      <c r="C15" s="117">
        <v>2699594.4</v>
      </c>
    </row>
    <row r="16" spans="1:3" ht="11.25">
      <c r="A16" s="35" t="s">
        <v>132</v>
      </c>
      <c r="B16" s="36">
        <v>70</v>
      </c>
      <c r="C16" s="117">
        <v>1795739.6</v>
      </c>
    </row>
    <row r="17" spans="1:3" ht="12" customHeight="1">
      <c r="A17" s="35" t="s">
        <v>163</v>
      </c>
      <c r="B17" s="36">
        <v>80</v>
      </c>
      <c r="C17" s="117"/>
    </row>
    <row r="18" spans="1:3" ht="11.25">
      <c r="A18" s="35" t="s">
        <v>115</v>
      </c>
      <c r="B18" s="36">
        <v>90</v>
      </c>
      <c r="C18" s="117">
        <v>14668</v>
      </c>
    </row>
    <row r="19" spans="1:3" ht="11.25">
      <c r="A19" s="37" t="s">
        <v>116</v>
      </c>
      <c r="B19" s="34">
        <v>100</v>
      </c>
      <c r="C19" s="117">
        <v>2108402</v>
      </c>
    </row>
    <row r="20" spans="1:3" ht="10.5" customHeight="1">
      <c r="A20" s="37" t="s">
        <v>117</v>
      </c>
      <c r="B20" s="34">
        <v>110</v>
      </c>
      <c r="C20" s="117"/>
    </row>
    <row r="21" spans="1:3" ht="11.25">
      <c r="A21" s="35" t="s">
        <v>164</v>
      </c>
      <c r="B21" s="41">
        <v>120</v>
      </c>
      <c r="C21" s="117"/>
    </row>
    <row r="22" spans="1:3" ht="11.25">
      <c r="A22" s="35" t="s">
        <v>165</v>
      </c>
      <c r="B22" s="41">
        <v>130</v>
      </c>
      <c r="C22" s="117"/>
    </row>
    <row r="23" spans="1:3" ht="11.25">
      <c r="A23" s="35" t="s">
        <v>166</v>
      </c>
      <c r="B23" s="41">
        <v>140</v>
      </c>
      <c r="C23" s="117"/>
    </row>
    <row r="24" spans="1:3" ht="11.25">
      <c r="A24" s="42" t="s">
        <v>167</v>
      </c>
      <c r="B24" s="41">
        <v>150</v>
      </c>
      <c r="C24" s="117"/>
    </row>
    <row r="25" spans="1:3" ht="11.25">
      <c r="A25" s="35" t="s">
        <v>168</v>
      </c>
      <c r="B25" s="41">
        <v>160</v>
      </c>
      <c r="C25" s="117"/>
    </row>
    <row r="26" spans="1:3" ht="12.75" customHeight="1">
      <c r="A26" s="37" t="s">
        <v>118</v>
      </c>
      <c r="B26" s="34">
        <v>170</v>
      </c>
      <c r="C26" s="117"/>
    </row>
    <row r="27" spans="1:3" ht="11.25">
      <c r="A27" s="42" t="s">
        <v>119</v>
      </c>
      <c r="B27" s="41">
        <v>180</v>
      </c>
      <c r="C27" s="117"/>
    </row>
    <row r="28" spans="1:3" ht="12" customHeight="1">
      <c r="A28" s="35" t="s">
        <v>169</v>
      </c>
      <c r="B28" s="41">
        <v>190</v>
      </c>
      <c r="C28" s="117"/>
    </row>
    <row r="29" spans="1:3" ht="11.25">
      <c r="A29" s="42" t="s">
        <v>120</v>
      </c>
      <c r="B29" s="41">
        <v>200</v>
      </c>
      <c r="C29" s="117"/>
    </row>
    <row r="30" spans="1:3" ht="11.25">
      <c r="A30" s="35" t="s">
        <v>170</v>
      </c>
      <c r="B30" s="41">
        <v>210</v>
      </c>
      <c r="C30" s="117"/>
    </row>
    <row r="31" spans="1:3" ht="12" customHeight="1">
      <c r="A31" s="37" t="s">
        <v>121</v>
      </c>
      <c r="B31" s="34">
        <v>220</v>
      </c>
      <c r="C31" s="117">
        <v>2108402</v>
      </c>
    </row>
    <row r="32" spans="1:3" ht="11.25">
      <c r="A32" s="35" t="s">
        <v>122</v>
      </c>
      <c r="B32" s="41">
        <v>230</v>
      </c>
      <c r="C32" s="117"/>
    </row>
    <row r="33" spans="1:3" ht="11.25" customHeight="1">
      <c r="A33" s="37" t="s">
        <v>123</v>
      </c>
      <c r="B33" s="34">
        <v>240</v>
      </c>
      <c r="C33" s="117">
        <v>2108402</v>
      </c>
    </row>
    <row r="34" spans="1:3" ht="11.25">
      <c r="A34" s="35" t="s">
        <v>171</v>
      </c>
      <c r="B34" s="41">
        <v>250</v>
      </c>
      <c r="C34" s="117">
        <v>430335</v>
      </c>
    </row>
    <row r="35" spans="1:3" ht="11.25">
      <c r="A35" s="35" t="s">
        <v>124</v>
      </c>
      <c r="B35" s="41">
        <v>251</v>
      </c>
      <c r="C35" s="117"/>
    </row>
    <row r="36" spans="1:3" ht="11.25">
      <c r="A36" s="35" t="s">
        <v>125</v>
      </c>
      <c r="B36" s="41">
        <v>260</v>
      </c>
      <c r="C36" s="117"/>
    </row>
    <row r="37" spans="1:3" ht="11.25">
      <c r="A37" s="37" t="s">
        <v>126</v>
      </c>
      <c r="B37" s="34">
        <v>270</v>
      </c>
      <c r="C37" s="117">
        <v>1678067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1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6.57421875" style="1" bestFit="1" customWidth="1"/>
    <col min="7" max="7" width="14.57421875" style="1" customWidth="1"/>
    <col min="8" max="8" width="12.57421875" style="1" customWidth="1"/>
    <col min="9" max="16384" width="9.140625" style="1" customWidth="1"/>
  </cols>
  <sheetData>
    <row r="2" spans="1:8" ht="14.25" customHeight="1">
      <c r="A2" s="115" t="s">
        <v>158</v>
      </c>
      <c r="B2" s="115"/>
      <c r="C2" s="115"/>
      <c r="D2" s="115"/>
      <c r="E2" s="115"/>
      <c r="F2" s="115"/>
      <c r="G2" s="115"/>
      <c r="H2" s="115"/>
    </row>
    <row r="3" spans="1:8" ht="20.25" customHeight="1">
      <c r="A3" s="115" t="s">
        <v>161</v>
      </c>
      <c r="B3" s="115"/>
      <c r="C3" s="115"/>
      <c r="D3" s="115"/>
      <c r="E3" s="115"/>
      <c r="F3" s="115"/>
      <c r="G3" s="115"/>
      <c r="H3" s="115"/>
    </row>
    <row r="4" spans="1:8" ht="20.25" customHeight="1">
      <c r="A4" s="115" t="str">
        <f>'Форма №1'!A3</f>
        <v> АО "Куйлик дехкон бозори"</v>
      </c>
      <c r="B4" s="115"/>
      <c r="C4" s="115"/>
      <c r="D4" s="115"/>
      <c r="E4" s="115"/>
      <c r="F4" s="115"/>
      <c r="G4" s="115"/>
      <c r="H4" s="115"/>
    </row>
    <row r="5" spans="1:8" ht="20.25" customHeight="1">
      <c r="A5" s="115" t="str">
        <f>'Форма №1'!A4</f>
        <v>за 2 квартал  2021 г. </v>
      </c>
      <c r="B5" s="115"/>
      <c r="C5" s="115"/>
      <c r="D5" s="115"/>
      <c r="E5" s="115"/>
      <c r="F5" s="115"/>
      <c r="G5" s="115"/>
      <c r="H5" s="115"/>
    </row>
    <row r="7" spans="1:8" ht="31.5">
      <c r="A7" s="64" t="s">
        <v>12</v>
      </c>
      <c r="B7" s="64" t="s">
        <v>0</v>
      </c>
      <c r="C7" s="65" t="s">
        <v>11</v>
      </c>
      <c r="D7" s="47" t="s">
        <v>1</v>
      </c>
      <c r="E7" s="47" t="s">
        <v>13</v>
      </c>
      <c r="F7" s="47" t="s">
        <v>139</v>
      </c>
      <c r="G7" s="47" t="s">
        <v>140</v>
      </c>
      <c r="H7" s="47" t="s">
        <v>141</v>
      </c>
    </row>
    <row r="8" spans="1:9" ht="15.75">
      <c r="A8" s="44">
        <v>1</v>
      </c>
      <c r="B8" s="45" t="s">
        <v>2</v>
      </c>
      <c r="C8" s="55" t="s">
        <v>133</v>
      </c>
      <c r="D8" s="96">
        <v>0.17</v>
      </c>
      <c r="E8" s="97">
        <v>0.6</v>
      </c>
      <c r="F8" s="53">
        <v>0.4</v>
      </c>
      <c r="G8" s="77">
        <v>93</v>
      </c>
      <c r="H8" s="77">
        <f aca="true" t="shared" si="0" ref="H8:H15">G8*D8/100</f>
        <v>0.15810000000000002</v>
      </c>
      <c r="I8" s="49"/>
    </row>
    <row r="9" spans="1:9" ht="15.75">
      <c r="A9" s="44">
        <f>A8+1</f>
        <v>2</v>
      </c>
      <c r="B9" s="45" t="s">
        <v>3</v>
      </c>
      <c r="C9" s="55" t="s">
        <v>134</v>
      </c>
      <c r="D9" s="96">
        <v>0.17</v>
      </c>
      <c r="E9" s="97">
        <v>0.3</v>
      </c>
      <c r="F9" s="53">
        <f>('Форма №1'!D54+'Форма №1'!D49)/'Форма №1'!D83</f>
        <v>1.5629137561540447</v>
      </c>
      <c r="G9" s="77">
        <f>IF(E9&gt;0,F9/E9*100,0)</f>
        <v>520.9712520513483</v>
      </c>
      <c r="H9" s="77">
        <f t="shared" si="0"/>
        <v>0.8856511284872921</v>
      </c>
      <c r="I9" s="49"/>
    </row>
    <row r="10" spans="1:9" ht="15.75">
      <c r="A10" s="44">
        <f aca="true" t="shared" si="1" ref="A10:A15">A9+1</f>
        <v>3</v>
      </c>
      <c r="B10" s="45" t="s">
        <v>4</v>
      </c>
      <c r="C10" s="55" t="s">
        <v>135</v>
      </c>
      <c r="D10" s="96">
        <v>0.17</v>
      </c>
      <c r="E10" s="97">
        <v>4</v>
      </c>
      <c r="F10" s="53">
        <f>'Форма №1'!D68/('Форма №1'!D102-'Форма №1'!D70)</f>
        <v>10.997539215721009</v>
      </c>
      <c r="G10" s="77">
        <f>IF(E10&gt;0,F10/E10*100,0)</f>
        <v>274.9384803930252</v>
      </c>
      <c r="H10" s="77">
        <f t="shared" si="0"/>
        <v>0.4673954166681429</v>
      </c>
      <c r="I10" s="49"/>
    </row>
    <row r="11" spans="1:9" s="85" customFormat="1" ht="15.75">
      <c r="A11" s="71">
        <f t="shared" si="1"/>
        <v>4</v>
      </c>
      <c r="B11" s="72" t="s">
        <v>5</v>
      </c>
      <c r="C11" s="86" t="s">
        <v>159</v>
      </c>
      <c r="D11" s="96">
        <v>0.16</v>
      </c>
      <c r="E11" s="97">
        <v>20</v>
      </c>
      <c r="F11" s="73">
        <f>91/('Форма № 2'!C10/(('Форма №1'!C84+'Форма №1'!D84)/2))</f>
        <v>9.820122428543764</v>
      </c>
      <c r="G11" s="82">
        <f>IF(E11&gt;0,E11/F11*100,0)</f>
        <v>203.6634486538252</v>
      </c>
      <c r="H11" s="82">
        <f t="shared" si="0"/>
        <v>0.32586151784612033</v>
      </c>
      <c r="I11" s="84"/>
    </row>
    <row r="12" spans="1:9" s="85" customFormat="1" ht="15.75">
      <c r="A12" s="71">
        <f t="shared" si="1"/>
        <v>5</v>
      </c>
      <c r="B12" s="72" t="s">
        <v>6</v>
      </c>
      <c r="C12" s="86" t="s">
        <v>159</v>
      </c>
      <c r="D12" s="96">
        <v>0.16</v>
      </c>
      <c r="E12" s="97">
        <v>10</v>
      </c>
      <c r="F12" s="73">
        <f>91/('Форма № 2'!C10/(('Форма №1'!C37+'Форма №1'!D37)/2))</f>
        <v>31.62761992287832</v>
      </c>
      <c r="G12" s="82">
        <f>IF(E12&gt;0,E12/F12*100,0)</f>
        <v>31.61793402217518</v>
      </c>
      <c r="H12" s="82">
        <f t="shared" si="0"/>
        <v>0.05058869443548029</v>
      </c>
      <c r="I12" s="84"/>
    </row>
    <row r="13" spans="1:9" ht="15.75">
      <c r="A13" s="44">
        <f>A12+1</f>
        <v>6</v>
      </c>
      <c r="B13" s="45" t="s">
        <v>7</v>
      </c>
      <c r="C13" s="56" t="s">
        <v>138</v>
      </c>
      <c r="D13" s="96">
        <v>0.17</v>
      </c>
      <c r="E13" s="97">
        <v>3</v>
      </c>
      <c r="F13" s="54">
        <f>'Форма №1'!D56/('Форма №1'!D102-'Форма №1'!D70)</f>
        <v>3.5338669148673882</v>
      </c>
      <c r="G13" s="77">
        <f>IF(E13&gt;0,F13/E13*100,0)</f>
        <v>117.79556382891295</v>
      </c>
      <c r="H13" s="77">
        <f t="shared" si="0"/>
        <v>0.20025245850915202</v>
      </c>
      <c r="I13" s="49"/>
    </row>
    <row r="14" spans="1:9" ht="15.75">
      <c r="A14" s="44">
        <f t="shared" si="1"/>
        <v>7</v>
      </c>
      <c r="B14" s="45" t="s">
        <v>137</v>
      </c>
      <c r="C14" s="56"/>
      <c r="D14" s="96"/>
      <c r="E14" s="97"/>
      <c r="F14" s="54"/>
      <c r="G14" s="77">
        <f>IF(E14&gt;0,F14/E14*100,0)</f>
        <v>0</v>
      </c>
      <c r="H14" s="77">
        <f t="shared" si="0"/>
        <v>0</v>
      </c>
      <c r="I14" s="49"/>
    </row>
    <row r="15" spans="1:9" ht="31.5">
      <c r="A15" s="44">
        <f t="shared" si="1"/>
        <v>8</v>
      </c>
      <c r="B15" s="46" t="s">
        <v>127</v>
      </c>
      <c r="C15" s="57"/>
      <c r="D15" s="98"/>
      <c r="E15" s="99"/>
      <c r="F15" s="44"/>
      <c r="G15" s="77">
        <f>IF(E15&gt;0,F15/E15*100,0)</f>
        <v>0</v>
      </c>
      <c r="H15" s="77">
        <f t="shared" si="0"/>
        <v>0</v>
      </c>
      <c r="I15" s="49"/>
    </row>
    <row r="16" spans="1:8" ht="15.75">
      <c r="A16" s="114" t="s">
        <v>128</v>
      </c>
      <c r="B16" s="114"/>
      <c r="C16" s="58"/>
      <c r="D16" s="52">
        <f>SUM(D8:D15)</f>
        <v>1</v>
      </c>
      <c r="E16" s="66"/>
      <c r="F16" s="43"/>
      <c r="G16" s="3"/>
      <c r="H16" s="74">
        <f>SUM(H8:H15)*100</f>
        <v>208.7849215946188</v>
      </c>
    </row>
    <row r="18" spans="1:8" ht="29.25" customHeight="1">
      <c r="A18" s="116" t="s">
        <v>14</v>
      </c>
      <c r="B18" s="116"/>
      <c r="C18" s="116"/>
      <c r="D18" s="116"/>
      <c r="E18" s="116"/>
      <c r="F18" s="116"/>
      <c r="G18" s="116"/>
      <c r="H18" s="116"/>
    </row>
    <row r="21" spans="1:8" ht="18.75">
      <c r="A21" s="112" t="s">
        <v>158</v>
      </c>
      <c r="B21" s="112"/>
      <c r="C21" s="112"/>
      <c r="D21" s="112"/>
      <c r="E21" s="112"/>
      <c r="F21" s="112"/>
      <c r="G21" s="112"/>
      <c r="H21" s="112"/>
    </row>
    <row r="22" spans="1:8" ht="18.75">
      <c r="A22" s="112" t="s">
        <v>8</v>
      </c>
      <c r="B22" s="112"/>
      <c r="C22" s="112"/>
      <c r="D22" s="112"/>
      <c r="E22" s="112"/>
      <c r="F22" s="112"/>
      <c r="G22" s="112"/>
      <c r="H22" s="112"/>
    </row>
    <row r="24" spans="1:8" ht="31.5">
      <c r="A24" s="67" t="s">
        <v>12</v>
      </c>
      <c r="B24" s="67" t="s">
        <v>0</v>
      </c>
      <c r="C24" s="67" t="s">
        <v>11</v>
      </c>
      <c r="D24" s="68" t="s">
        <v>1</v>
      </c>
      <c r="E24" s="69" t="s">
        <v>13</v>
      </c>
      <c r="F24" s="69" t="s">
        <v>139</v>
      </c>
      <c r="G24" s="69" t="s">
        <v>140</v>
      </c>
      <c r="H24" s="69" t="s">
        <v>141</v>
      </c>
    </row>
    <row r="25" spans="1:8" ht="15.75">
      <c r="A25" s="78">
        <v>1</v>
      </c>
      <c r="B25" s="79" t="s">
        <v>9</v>
      </c>
      <c r="C25" s="80" t="s">
        <v>136</v>
      </c>
      <c r="D25" s="87">
        <v>0</v>
      </c>
      <c r="E25" s="87">
        <v>0.5</v>
      </c>
      <c r="F25" s="81">
        <f>'Форма №1'!D11/'Форма №1'!D10</f>
        <v>0.33325139658999997</v>
      </c>
      <c r="G25" s="82">
        <f>IF(E25&gt;0,E25/F25*100,0)</f>
        <v>150.0368806001288</v>
      </c>
      <c r="H25" s="82">
        <f aca="true" t="shared" si="2" ref="H25:H37">G25*D25/100</f>
        <v>0</v>
      </c>
    </row>
    <row r="26" spans="1:8" ht="15.75">
      <c r="A26" s="48">
        <f>A25+1</f>
        <v>2</v>
      </c>
      <c r="B26" s="70" t="s">
        <v>143</v>
      </c>
      <c r="C26" s="60"/>
      <c r="D26" s="87"/>
      <c r="E26" s="87"/>
      <c r="F26" s="59"/>
      <c r="G26" s="77">
        <f>IF(E26&gt;0,F26/E26*100,0)</f>
        <v>0</v>
      </c>
      <c r="H26" s="77">
        <f t="shared" si="2"/>
        <v>0</v>
      </c>
    </row>
    <row r="27" spans="1:8" ht="15.75">
      <c r="A27" s="48">
        <f aca="true" t="shared" si="3" ref="A27:A37">A26+1</f>
        <v>3</v>
      </c>
      <c r="B27" s="70" t="s">
        <v>144</v>
      </c>
      <c r="C27" s="60"/>
      <c r="D27" s="87"/>
      <c r="E27" s="87"/>
      <c r="F27" s="59"/>
      <c r="G27" s="77">
        <f>IF(E27&gt;0,F27/E27*100,0)</f>
        <v>0</v>
      </c>
      <c r="H27" s="77">
        <f t="shared" si="2"/>
        <v>0</v>
      </c>
    </row>
    <row r="28" spans="1:8" ht="15.75">
      <c r="A28" s="48">
        <f t="shared" si="3"/>
        <v>4</v>
      </c>
      <c r="B28" s="70" t="s">
        <v>10</v>
      </c>
      <c r="C28" s="60"/>
      <c r="D28" s="87"/>
      <c r="E28" s="87"/>
      <c r="F28" s="59"/>
      <c r="G28" s="77">
        <f>IF(E28&gt;0,F28/E28*100,0)</f>
        <v>0</v>
      </c>
      <c r="H28" s="77">
        <f t="shared" si="2"/>
        <v>0</v>
      </c>
    </row>
    <row r="29" spans="1:8" ht="31.5">
      <c r="A29" s="48">
        <f t="shared" si="3"/>
        <v>5</v>
      </c>
      <c r="B29" s="70" t="s">
        <v>145</v>
      </c>
      <c r="C29" s="55" t="s">
        <v>154</v>
      </c>
      <c r="D29" s="87"/>
      <c r="E29" s="87">
        <v>0.5</v>
      </c>
      <c r="F29" s="59"/>
      <c r="G29" s="77">
        <f>IF(E29&gt;0,F29/E29*100,0)</f>
        <v>0</v>
      </c>
      <c r="H29" s="77">
        <f t="shared" si="2"/>
        <v>0</v>
      </c>
    </row>
    <row r="30" spans="1:8" ht="31.5">
      <c r="A30" s="78">
        <f t="shared" si="3"/>
        <v>6</v>
      </c>
      <c r="B30" s="79" t="s">
        <v>146</v>
      </c>
      <c r="C30" s="83"/>
      <c r="D30" s="87"/>
      <c r="E30" s="87"/>
      <c r="F30" s="81"/>
      <c r="G30" s="82">
        <f>IF(E30&gt;0,E30/F30*100,0)</f>
        <v>0</v>
      </c>
      <c r="H30" s="82">
        <f t="shared" si="2"/>
        <v>0</v>
      </c>
    </row>
    <row r="31" spans="1:8" ht="31.5">
      <c r="A31" s="48">
        <f t="shared" si="3"/>
        <v>7</v>
      </c>
      <c r="B31" s="70" t="s">
        <v>147</v>
      </c>
      <c r="C31" s="55" t="s">
        <v>155</v>
      </c>
      <c r="D31" s="87"/>
      <c r="E31" s="87">
        <v>0.1</v>
      </c>
      <c r="F31" s="59"/>
      <c r="G31" s="77">
        <f>IF(E31&gt;0,F31/E31*100,0)</f>
        <v>0</v>
      </c>
      <c r="H31" s="77">
        <f t="shared" si="2"/>
        <v>0</v>
      </c>
    </row>
    <row r="32" spans="1:8" ht="31.5">
      <c r="A32" s="48">
        <f t="shared" si="3"/>
        <v>8</v>
      </c>
      <c r="B32" s="70" t="s">
        <v>148</v>
      </c>
      <c r="C32" s="60"/>
      <c r="D32" s="87"/>
      <c r="E32" s="87"/>
      <c r="F32" s="59"/>
      <c r="G32" s="77">
        <f>IF(E32&gt;0,F32/E32*100,0)</f>
        <v>0</v>
      </c>
      <c r="H32" s="77">
        <f t="shared" si="2"/>
        <v>0</v>
      </c>
    </row>
    <row r="33" spans="1:8" ht="31.5">
      <c r="A33" s="48">
        <f t="shared" si="3"/>
        <v>9</v>
      </c>
      <c r="B33" s="70" t="s">
        <v>149</v>
      </c>
      <c r="C33" s="60"/>
      <c r="D33" s="87"/>
      <c r="E33" s="87"/>
      <c r="F33" s="59"/>
      <c r="G33" s="77">
        <f>IF(E33&gt;0,F33/E33*100,0)</f>
        <v>0</v>
      </c>
      <c r="H33" s="77">
        <f t="shared" si="2"/>
        <v>0</v>
      </c>
    </row>
    <row r="34" spans="1:8" ht="15.75">
      <c r="A34" s="78">
        <f t="shared" si="3"/>
        <v>10</v>
      </c>
      <c r="B34" s="79" t="s">
        <v>150</v>
      </c>
      <c r="C34" s="80" t="s">
        <v>156</v>
      </c>
      <c r="D34" s="87"/>
      <c r="E34" s="87">
        <v>1</v>
      </c>
      <c r="F34" s="81"/>
      <c r="G34" s="82" t="e">
        <f>IF(E34&gt;0,E34/F34*100,0)</f>
        <v>#DIV/0!</v>
      </c>
      <c r="H34" s="82" t="e">
        <f t="shared" si="2"/>
        <v>#DIV/0!</v>
      </c>
    </row>
    <row r="35" spans="1:8" ht="31.5">
      <c r="A35" s="48">
        <f t="shared" si="3"/>
        <v>11</v>
      </c>
      <c r="B35" s="70" t="s">
        <v>151</v>
      </c>
      <c r="C35" s="60"/>
      <c r="D35" s="87"/>
      <c r="E35" s="89">
        <v>100</v>
      </c>
      <c r="F35" s="59"/>
      <c r="G35" s="77">
        <f>IF(E35&gt;0,F35/E35*100,0)</f>
        <v>0</v>
      </c>
      <c r="H35" s="77">
        <f t="shared" si="2"/>
        <v>0</v>
      </c>
    </row>
    <row r="36" spans="1:8" ht="31.5">
      <c r="A36" s="48">
        <f t="shared" si="3"/>
        <v>12</v>
      </c>
      <c r="B36" s="70" t="s">
        <v>152</v>
      </c>
      <c r="C36" s="60"/>
      <c r="D36" s="87"/>
      <c r="E36" s="89">
        <v>100</v>
      </c>
      <c r="F36" s="59"/>
      <c r="G36" s="77">
        <f>IF(E36&gt;0,F36/E36*100,0)</f>
        <v>0</v>
      </c>
      <c r="H36" s="77">
        <f t="shared" si="2"/>
        <v>0</v>
      </c>
    </row>
    <row r="37" spans="1:8" ht="31.5">
      <c r="A37" s="48">
        <f t="shared" si="3"/>
        <v>13</v>
      </c>
      <c r="B37" s="70" t="s">
        <v>153</v>
      </c>
      <c r="C37" s="60"/>
      <c r="D37" s="87"/>
      <c r="E37" s="89">
        <v>100</v>
      </c>
      <c r="F37" s="59"/>
      <c r="G37" s="77">
        <f>IF(E37&gt;0,F37/E37*100,0)</f>
        <v>0</v>
      </c>
      <c r="H37" s="77">
        <f t="shared" si="2"/>
        <v>0</v>
      </c>
    </row>
    <row r="38" spans="1:8" ht="15">
      <c r="A38" s="113" t="s">
        <v>129</v>
      </c>
      <c r="B38" s="113"/>
      <c r="C38" s="4"/>
      <c r="D38" s="88">
        <f>SUM(D25:D37)</f>
        <v>0</v>
      </c>
      <c r="E38" s="88"/>
      <c r="F38" s="3"/>
      <c r="G38" s="3"/>
      <c r="H38" s="75" t="e">
        <f>SUM(H25:H37)</f>
        <v>#DIV/0!</v>
      </c>
    </row>
    <row r="41" spans="7:8" ht="15">
      <c r="G41" s="63" t="s">
        <v>142</v>
      </c>
      <c r="H41" s="76" t="e">
        <f>(H16+H38)/2</f>
        <v>#DIV/0!</v>
      </c>
    </row>
  </sheetData>
  <sheetProtection/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2021-07-29T09:59:04Z</cp:lastPrinted>
  <dcterms:created xsi:type="dcterms:W3CDTF">2016-02-18T09:40:36Z</dcterms:created>
  <dcterms:modified xsi:type="dcterms:W3CDTF">2021-07-29T11:04:09Z</dcterms:modified>
  <cp:category/>
  <cp:version/>
  <cp:contentType/>
  <cp:contentStatus/>
</cp:coreProperties>
</file>